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Лист1!$D$1:$D$36</definedName>
  </definedNames>
  <calcPr calcId="145621"/>
</workbook>
</file>

<file path=xl/calcChain.xml><?xml version="1.0" encoding="utf-8"?>
<calcChain xmlns="http://schemas.openxmlformats.org/spreadsheetml/2006/main">
  <c r="C30" i="1" l="1"/>
  <c r="C29" i="1"/>
  <c r="C28" i="1"/>
  <c r="C27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1" i="1"/>
  <c r="C10" i="1"/>
  <c r="C9" i="1"/>
  <c r="C8" i="1"/>
  <c r="E30" i="1" l="1"/>
  <c r="E25" i="1"/>
  <c r="E11" i="1"/>
  <c r="E31" i="1" l="1"/>
  <c r="C31" i="1"/>
</calcChain>
</file>

<file path=xl/sharedStrings.xml><?xml version="1.0" encoding="utf-8"?>
<sst xmlns="http://schemas.openxmlformats.org/spreadsheetml/2006/main" count="60" uniqueCount="45">
  <si>
    <t>ПРОГРАММА МЕДИЦИНСКОГО ОБСЛУЖИВАНИЯ</t>
  </si>
  <si>
    <t>Перечень видов обслуживания:</t>
  </si>
  <si>
    <t>Объем предоставляемых услуг*:</t>
  </si>
  <si>
    <t xml:space="preserve">Приемы и консультации следующих специалистов: </t>
  </si>
  <si>
    <t>Врача акушера-гинеколога (первичный, повторный, акушерский осмотр), включая забор материала для лабораторных исследований, забор крови.</t>
  </si>
  <si>
    <t>Врача-терапевта диспансерный</t>
  </si>
  <si>
    <t>Врача-оториноларинголога диспансерный</t>
  </si>
  <si>
    <t>Лабораторная диагностика:</t>
  </si>
  <si>
    <t>Общий анализ крови (ОАК)</t>
  </si>
  <si>
    <t>ПРО D: (биохимический скрининг для беременных - глюкоза, белок общий, билирубин общий, мочевина, креатинин, АЛТ, АСТ)</t>
  </si>
  <si>
    <t>Коагулограмма (АЧТВ, ТВ, ПТИ, МНО, фибриноген, Д-димер)</t>
  </si>
  <si>
    <t>Госпитальный комплекс (RW, ВИЧ, гепатит В и С)</t>
  </si>
  <si>
    <t>Определение группы крови и резус-фактора</t>
  </si>
  <si>
    <t>Определение ТТГ</t>
  </si>
  <si>
    <t>ПРО N: TORCH - инфекции - АТ классов G и М к возбудителям токсоплазмоза, краснухи, цитомегалии, герпеса (II тип IgG IgM )</t>
  </si>
  <si>
    <t>Общий анализ мочи (ОАМ)</t>
  </si>
  <si>
    <t>Бактериальный посев отделяемого мочеполовых органов на флору и чувствительность к антибиотикам</t>
  </si>
  <si>
    <t>Цитологическое исследование соскоба, мазка шейки матки, из цервикального канала</t>
  </si>
  <si>
    <t>Микроскопическое  исследование отделяемого мочеполовых органов</t>
  </si>
  <si>
    <t>Инструментальная диагностика:</t>
  </si>
  <si>
    <t>ЭКГ в 12-ти отведениях с расшифровкой</t>
  </si>
  <si>
    <t xml:space="preserve">УЗИ матки и плода во 2-ом триместре беременности (в 19-21 неделю), УЗ-допплерография маточно-плацентарного кровотока (в 20-22 недели) </t>
  </si>
  <si>
    <t xml:space="preserve">УЗИ матки и плода в 3-м триместре беременности (30-34 недели), УЗ - допплерография маточно-плацентарного кровотока                                             </t>
  </si>
  <si>
    <t xml:space="preserve">Кардиотокография плода с 32 недель                                                             </t>
  </si>
  <si>
    <t>* Услуги, не предусмотренные настоящей Программой или количественное превышение входящих в Программу услуг оплачивается Пациенткой дополнительно.</t>
  </si>
  <si>
    <t xml:space="preserve">«Ведение беременности 2-3 триместры»*  </t>
  </si>
  <si>
    <t>Глюкозотолерантный тест (в 24 - 28 недель)</t>
  </si>
  <si>
    <t>Бактериологическое исследование мочи на аэробные и факультативно-анаэробные микроорганизмы</t>
  </si>
  <si>
    <t>Врача-офтальмолога диспансерный.Исследование глазного дна под мидриазом (Офтальмоскопия)</t>
  </si>
  <si>
    <t>Обслуживание пациентов проводится на базе женской консультации 
ГБУЗ «ГКБ им. Е.О. Мухина ДЗМ»
по адресу: г. Москва, Федеративный проспект, дом 17
в объеме медицинской помощи, предоставляемой данным лечебным учреждением</t>
  </si>
  <si>
    <t xml:space="preserve">Комплексная программа амбулаторно-поликлинических услуг женщинам с нормально протекающей беременностью, включая выдачу обменной карты и экспертизу временной нетрудоспособности с оформлением листка временной нетрудоспособности по беременности и родам во 2-ом - 3-ем триместрах беременности (с начала 13-ой недели беременности до 37-ти акушерских недель беременности включительно)
</t>
  </si>
  <si>
    <t>в подарок</t>
  </si>
  <si>
    <t>Зам. гл. врача по ЭВ</t>
  </si>
  <si>
    <t>Волошина Н.В.</t>
  </si>
  <si>
    <t>Экономист</t>
  </si>
  <si>
    <t>Шунько О.В.</t>
  </si>
  <si>
    <t>Врач-эндоскопист</t>
  </si>
  <si>
    <t>Тюрин С.А.</t>
  </si>
  <si>
    <t>жк</t>
  </si>
  <si>
    <t>ахц</t>
  </si>
  <si>
    <t>дсоп</t>
  </si>
  <si>
    <t>кдл</t>
  </si>
  <si>
    <t>офд</t>
  </si>
  <si>
    <t>оу и пд пц</t>
  </si>
  <si>
    <t>* при приобретении программы на 3  триместра                                                                                                     Школа для беременных (экспресс) 1 занятие БЕСПЛАТНО.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</si>
</sst>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/>
    <xf numFmtId="43" fontId="4" fillId="0" borderId="0" xfId="1" applyFont="1"/>
    <xf numFmtId="0" fontId="6" fillId="0" borderId="0" xfId="0" applyFont="1" applyBorder="1" applyAlignment="1">
      <alignment horizontal="left" wrapText="1"/>
    </xf>
    <xf numFmtId="43" fontId="4" fillId="0" borderId="0" xfId="1" applyFont="1" applyBorder="1"/>
    <xf numFmtId="43" fontId="4" fillId="0" borderId="0" xfId="1" applyFont="1" applyBorder="1" applyAlignment="1">
      <alignment horizontal="justify" vertical="center" wrapText="1"/>
    </xf>
    <xf numFmtId="43" fontId="2" fillId="0" borderId="0" xfId="1" applyFont="1" applyBorder="1"/>
    <xf numFmtId="0" fontId="4" fillId="0" borderId="0" xfId="0" applyFont="1" applyBorder="1"/>
    <xf numFmtId="43" fontId="4" fillId="0" borderId="0" xfId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 wrapText="1"/>
    </xf>
    <xf numFmtId="43" fontId="4" fillId="0" borderId="0" xfId="1" applyFont="1" applyBorder="1" applyAlignment="1">
      <alignment horizontal="center"/>
    </xf>
    <xf numFmtId="0" fontId="4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3" fontId="4" fillId="0" borderId="0" xfId="0" applyNumberFormat="1" applyFont="1" applyBorder="1"/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justify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Normal="150" zoomScaleSheetLayoutView="100" workbookViewId="0">
      <selection activeCell="J32" sqref="J32"/>
    </sheetView>
  </sheetViews>
  <sheetFormatPr defaultRowHeight="15" x14ac:dyDescent="0.25"/>
  <cols>
    <col min="1" max="1" width="97.5703125" customWidth="1"/>
    <col min="2" max="2" width="8.42578125" customWidth="1"/>
    <col min="3" max="4" width="14.140625" hidden="1" customWidth="1"/>
    <col min="5" max="5" width="12.28515625" style="11" hidden="1" customWidth="1"/>
    <col min="6" max="6" width="9.140625" style="10"/>
  </cols>
  <sheetData>
    <row r="1" spans="1:5" x14ac:dyDescent="0.25">
      <c r="A1" s="31" t="s">
        <v>0</v>
      </c>
      <c r="B1" s="31"/>
      <c r="C1" s="31"/>
      <c r="D1" s="2"/>
    </row>
    <row r="2" spans="1:5" x14ac:dyDescent="0.25">
      <c r="A2" s="32" t="s">
        <v>25</v>
      </c>
      <c r="B2" s="32"/>
      <c r="C2" s="32"/>
      <c r="D2" s="3"/>
    </row>
    <row r="3" spans="1:5" ht="57.75" customHeight="1" x14ac:dyDescent="0.25">
      <c r="A3" s="33" t="s">
        <v>29</v>
      </c>
      <c r="B3" s="34"/>
      <c r="C3" s="34"/>
      <c r="D3" s="4"/>
    </row>
    <row r="4" spans="1:5" x14ac:dyDescent="0.25">
      <c r="A4" s="35" t="s">
        <v>1</v>
      </c>
      <c r="B4" s="35"/>
      <c r="C4" s="35"/>
      <c r="D4" s="5"/>
    </row>
    <row r="5" spans="1:5" ht="87" customHeight="1" x14ac:dyDescent="0.25">
      <c r="A5" s="36" t="s">
        <v>30</v>
      </c>
      <c r="B5" s="36"/>
      <c r="C5" s="36"/>
      <c r="D5" s="6"/>
    </row>
    <row r="6" spans="1:5" x14ac:dyDescent="0.25">
      <c r="A6" s="30" t="s">
        <v>2</v>
      </c>
      <c r="B6" s="30"/>
      <c r="C6" s="30"/>
      <c r="D6" s="1"/>
    </row>
    <row r="7" spans="1:5" x14ac:dyDescent="0.25">
      <c r="A7" s="38" t="s">
        <v>3</v>
      </c>
      <c r="B7" s="38"/>
      <c r="C7" s="38"/>
      <c r="D7" s="12"/>
    </row>
    <row r="8" spans="1:5" ht="30" x14ac:dyDescent="0.25">
      <c r="A8" s="20" t="s">
        <v>4</v>
      </c>
      <c r="B8" s="16">
        <v>8</v>
      </c>
      <c r="C8" s="13">
        <f>1500+1200*7</f>
        <v>9900</v>
      </c>
      <c r="D8" s="13" t="s">
        <v>38</v>
      </c>
    </row>
    <row r="9" spans="1:5" x14ac:dyDescent="0.25">
      <c r="A9" s="20" t="s">
        <v>5</v>
      </c>
      <c r="B9" s="16">
        <v>2</v>
      </c>
      <c r="C9" s="13">
        <f>1200+1000</f>
        <v>2200</v>
      </c>
      <c r="D9" s="13" t="s">
        <v>38</v>
      </c>
    </row>
    <row r="10" spans="1:5" x14ac:dyDescent="0.25">
      <c r="A10" s="20" t="s">
        <v>6</v>
      </c>
      <c r="B10" s="16">
        <v>1</v>
      </c>
      <c r="C10" s="13">
        <f>1500</f>
        <v>1500</v>
      </c>
      <c r="D10" s="13" t="s">
        <v>39</v>
      </c>
    </row>
    <row r="11" spans="1:5" x14ac:dyDescent="0.25">
      <c r="A11" s="20" t="s">
        <v>28</v>
      </c>
      <c r="B11" s="21">
        <v>1</v>
      </c>
      <c r="C11" s="13">
        <f>1500+500</f>
        <v>2000</v>
      </c>
      <c r="D11" s="17" t="s">
        <v>40</v>
      </c>
      <c r="E11" s="11">
        <f>SUM(C8:C11)</f>
        <v>15600</v>
      </c>
    </row>
    <row r="12" spans="1:5" x14ac:dyDescent="0.25">
      <c r="A12" s="38" t="s">
        <v>7</v>
      </c>
      <c r="B12" s="38"/>
      <c r="C12" s="38"/>
      <c r="D12" s="12"/>
    </row>
    <row r="13" spans="1:5" x14ac:dyDescent="0.25">
      <c r="A13" s="20" t="s">
        <v>8</v>
      </c>
      <c r="B13" s="16">
        <v>4</v>
      </c>
      <c r="C13" s="13">
        <f>4*450</f>
        <v>1800</v>
      </c>
      <c r="D13" s="13" t="s">
        <v>41</v>
      </c>
    </row>
    <row r="14" spans="1:5" ht="42.75" customHeight="1" x14ac:dyDescent="0.25">
      <c r="A14" s="20" t="s">
        <v>9</v>
      </c>
      <c r="B14" s="16">
        <v>2</v>
      </c>
      <c r="C14" s="13">
        <f>2*1500</f>
        <v>3000</v>
      </c>
      <c r="D14" s="13" t="s">
        <v>41</v>
      </c>
    </row>
    <row r="15" spans="1:5" x14ac:dyDescent="0.25">
      <c r="A15" s="22" t="s">
        <v>26</v>
      </c>
      <c r="B15" s="23">
        <v>1</v>
      </c>
      <c r="C15" s="24">
        <f>750</f>
        <v>750</v>
      </c>
      <c r="D15" s="13" t="s">
        <v>41</v>
      </c>
    </row>
    <row r="16" spans="1:5" ht="16.5" customHeight="1" x14ac:dyDescent="0.25">
      <c r="A16" s="20" t="s">
        <v>10</v>
      </c>
      <c r="B16" s="16">
        <v>2</v>
      </c>
      <c r="C16" s="13">
        <f>2*200</f>
        <v>400</v>
      </c>
      <c r="D16" s="13" t="s">
        <v>41</v>
      </c>
    </row>
    <row r="17" spans="1:5" x14ac:dyDescent="0.25">
      <c r="A17" s="20" t="s">
        <v>11</v>
      </c>
      <c r="B17" s="16">
        <v>2</v>
      </c>
      <c r="C17" s="13">
        <f>2*1500</f>
        <v>3000</v>
      </c>
      <c r="D17" s="13" t="s">
        <v>41</v>
      </c>
    </row>
    <row r="18" spans="1:5" x14ac:dyDescent="0.25">
      <c r="A18" s="20" t="s">
        <v>12</v>
      </c>
      <c r="B18" s="16">
        <v>1</v>
      </c>
      <c r="C18" s="13">
        <f>1000</f>
        <v>1000</v>
      </c>
      <c r="D18" s="13" t="s">
        <v>41</v>
      </c>
    </row>
    <row r="19" spans="1:5" x14ac:dyDescent="0.25">
      <c r="A19" s="20" t="s">
        <v>13</v>
      </c>
      <c r="B19" s="16">
        <v>1</v>
      </c>
      <c r="C19" s="13">
        <f>450</f>
        <v>450</v>
      </c>
      <c r="D19" s="13" t="s">
        <v>41</v>
      </c>
    </row>
    <row r="20" spans="1:5" ht="43.5" customHeight="1" x14ac:dyDescent="0.25">
      <c r="A20" s="20" t="s">
        <v>14</v>
      </c>
      <c r="B20" s="16">
        <v>1</v>
      </c>
      <c r="C20" s="13">
        <f>2000</f>
        <v>2000</v>
      </c>
      <c r="D20" s="13" t="s">
        <v>41</v>
      </c>
    </row>
    <row r="21" spans="1:5" x14ac:dyDescent="0.25">
      <c r="A21" s="20" t="s">
        <v>15</v>
      </c>
      <c r="B21" s="16">
        <v>9</v>
      </c>
      <c r="C21" s="13">
        <f>9*400</f>
        <v>3600</v>
      </c>
      <c r="D21" s="13" t="s">
        <v>41</v>
      </c>
    </row>
    <row r="22" spans="1:5" x14ac:dyDescent="0.25">
      <c r="A22" s="20" t="s">
        <v>16</v>
      </c>
      <c r="B22" s="16">
        <v>1</v>
      </c>
      <c r="C22" s="13">
        <f>1000</f>
        <v>1000</v>
      </c>
      <c r="D22" s="13" t="s">
        <v>41</v>
      </c>
    </row>
    <row r="23" spans="1:5" x14ac:dyDescent="0.25">
      <c r="A23" s="25" t="s">
        <v>27</v>
      </c>
      <c r="B23" s="26">
        <v>1</v>
      </c>
      <c r="C23" s="27">
        <f>1000</f>
        <v>1000</v>
      </c>
      <c r="D23" s="13" t="s">
        <v>41</v>
      </c>
    </row>
    <row r="24" spans="1:5" ht="28.5" customHeight="1" x14ac:dyDescent="0.25">
      <c r="A24" s="20" t="s">
        <v>17</v>
      </c>
      <c r="B24" s="16">
        <v>1</v>
      </c>
      <c r="C24" s="13">
        <f>600</f>
        <v>600</v>
      </c>
      <c r="D24" s="13" t="s">
        <v>41</v>
      </c>
    </row>
    <row r="25" spans="1:5" ht="29.25" customHeight="1" x14ac:dyDescent="0.25">
      <c r="A25" s="20" t="s">
        <v>18</v>
      </c>
      <c r="B25" s="16">
        <v>2</v>
      </c>
      <c r="C25" s="13">
        <f>2*600</f>
        <v>1200</v>
      </c>
      <c r="D25" s="13" t="s">
        <v>41</v>
      </c>
      <c r="E25" s="11">
        <f>SUM(C13:C25)</f>
        <v>19800</v>
      </c>
    </row>
    <row r="26" spans="1:5" x14ac:dyDescent="0.25">
      <c r="A26" s="38" t="s">
        <v>19</v>
      </c>
      <c r="B26" s="38"/>
      <c r="C26" s="38"/>
      <c r="D26" s="12"/>
    </row>
    <row r="27" spans="1:5" x14ac:dyDescent="0.25">
      <c r="A27" s="20" t="s">
        <v>20</v>
      </c>
      <c r="B27" s="16">
        <v>2</v>
      </c>
      <c r="C27" s="13">
        <f>2*750</f>
        <v>1500</v>
      </c>
      <c r="D27" s="13" t="s">
        <v>42</v>
      </c>
    </row>
    <row r="28" spans="1:5" ht="40.5" customHeight="1" x14ac:dyDescent="0.25">
      <c r="A28" s="22" t="s">
        <v>21</v>
      </c>
      <c r="B28" s="23">
        <v>1</v>
      </c>
      <c r="C28" s="14">
        <f>4000</f>
        <v>4000</v>
      </c>
      <c r="D28" s="17" t="s">
        <v>43</v>
      </c>
    </row>
    <row r="29" spans="1:5" ht="42" customHeight="1" x14ac:dyDescent="0.25">
      <c r="A29" s="22" t="s">
        <v>22</v>
      </c>
      <c r="B29" s="23">
        <v>2</v>
      </c>
      <c r="C29" s="14">
        <f>2*4000</f>
        <v>8000</v>
      </c>
      <c r="D29" s="17" t="s">
        <v>43</v>
      </c>
    </row>
    <row r="30" spans="1:5" x14ac:dyDescent="0.25">
      <c r="A30" s="22" t="s">
        <v>23</v>
      </c>
      <c r="B30" s="23">
        <v>3</v>
      </c>
      <c r="C30" s="14">
        <f>3*1000</f>
        <v>3000</v>
      </c>
      <c r="D30" s="14" t="s">
        <v>38</v>
      </c>
      <c r="E30" s="11">
        <f>SUM(C27:C30)</f>
        <v>16500</v>
      </c>
    </row>
    <row r="31" spans="1:5" x14ac:dyDescent="0.25">
      <c r="A31" s="39"/>
      <c r="B31" s="39"/>
      <c r="C31" s="15">
        <f>SUM(C8:C30)</f>
        <v>51900</v>
      </c>
      <c r="D31" s="15"/>
      <c r="E31" s="11">
        <f>SUM(E8:E30)</f>
        <v>51900</v>
      </c>
    </row>
    <row r="32" spans="1:5" ht="26.25" customHeight="1" x14ac:dyDescent="0.25">
      <c r="A32" s="28" t="s">
        <v>44</v>
      </c>
      <c r="B32" s="29">
        <v>1</v>
      </c>
      <c r="C32" s="16" t="s">
        <v>31</v>
      </c>
      <c r="D32" s="16"/>
    </row>
    <row r="33" spans="1:4" ht="28.5" customHeight="1" x14ac:dyDescent="0.25">
      <c r="A33" s="40" t="s">
        <v>24</v>
      </c>
      <c r="B33" s="40"/>
      <c r="C33" s="40"/>
      <c r="D33" s="7"/>
    </row>
    <row r="34" spans="1:4" hidden="1" x14ac:dyDescent="0.25">
      <c r="A34" s="18" t="s">
        <v>32</v>
      </c>
      <c r="B34" s="37" t="s">
        <v>33</v>
      </c>
      <c r="C34" s="37"/>
      <c r="D34" s="9"/>
    </row>
    <row r="35" spans="1:4" hidden="1" x14ac:dyDescent="0.25">
      <c r="A35" s="19" t="s">
        <v>34</v>
      </c>
      <c r="B35" s="37" t="s">
        <v>35</v>
      </c>
      <c r="C35" s="37"/>
      <c r="D35" s="8"/>
    </row>
    <row r="36" spans="1:4" hidden="1" x14ac:dyDescent="0.25">
      <c r="A36" s="19" t="s">
        <v>36</v>
      </c>
      <c r="B36" s="37" t="s">
        <v>37</v>
      </c>
      <c r="C36" s="37"/>
      <c r="D36" s="8"/>
    </row>
  </sheetData>
  <autoFilter ref="D1:D36"/>
  <mergeCells count="14">
    <mergeCell ref="B34:C34"/>
    <mergeCell ref="B35:C35"/>
    <mergeCell ref="B36:C36"/>
    <mergeCell ref="A7:C7"/>
    <mergeCell ref="A12:C12"/>
    <mergeCell ref="A26:C26"/>
    <mergeCell ref="A31:B31"/>
    <mergeCell ref="A33:C33"/>
    <mergeCell ref="A6:C6"/>
    <mergeCell ref="A1:C1"/>
    <mergeCell ref="A2:C2"/>
    <mergeCell ref="A3:C3"/>
    <mergeCell ref="A4:C4"/>
    <mergeCell ref="A5:C5"/>
  </mergeCells>
  <pageMargins left="0.19685039370078741" right="0.19685039370078741" top="0.15748031496062992" bottom="0.15748031496062992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2019-02-21T11:47:57Z</dcterms:modified>
</cp:coreProperties>
</file>